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360" yWindow="60" windowWidth="11295" windowHeight="5580"/>
  </bookViews>
  <sheets>
    <sheet name="Arkusz1" sheetId="1" r:id="rId1"/>
    <sheet name="Arkusz2" sheetId="2" r:id="rId2"/>
    <sheet name="Arkusz3" sheetId="3" r:id="rId3"/>
  </sheets>
  <calcPr calcId="125725"/>
</workbook>
</file>

<file path=xl/calcChain.xml><?xml version="1.0" encoding="utf-8"?>
<calcChain xmlns="http://schemas.openxmlformats.org/spreadsheetml/2006/main">
  <c r="J36" i="1"/>
  <c r="F13"/>
  <c r="F12" s="1"/>
  <c r="F25"/>
  <c r="K20"/>
  <c r="F20"/>
  <c r="F19" s="1"/>
  <c r="K33"/>
  <c r="G67"/>
  <c r="G70" s="1"/>
  <c r="H67"/>
  <c r="I67"/>
  <c r="J67"/>
  <c r="F67"/>
  <c r="K22"/>
  <c r="F55"/>
  <c r="F36"/>
  <c r="F43"/>
  <c r="G68"/>
  <c r="H68"/>
  <c r="I68"/>
  <c r="J68"/>
  <c r="J25"/>
  <c r="K26"/>
  <c r="F6"/>
  <c r="F5" s="1"/>
  <c r="F24"/>
  <c r="F29"/>
  <c r="F32"/>
  <c r="F34"/>
  <c r="F48"/>
  <c r="F47" s="1"/>
  <c r="F62"/>
  <c r="F68"/>
  <c r="G62"/>
  <c r="H62"/>
  <c r="I62"/>
  <c r="J62"/>
  <c r="K37"/>
  <c r="G36"/>
  <c r="G31" s="1"/>
  <c r="H36"/>
  <c r="H31" s="1"/>
  <c r="I36"/>
  <c r="I31" s="1"/>
  <c r="G25"/>
  <c r="H25"/>
  <c r="I25"/>
  <c r="G55"/>
  <c r="H55"/>
  <c r="I55"/>
  <c r="J55"/>
  <c r="G48"/>
  <c r="H48"/>
  <c r="H47" s="1"/>
  <c r="I48"/>
  <c r="I47" s="1"/>
  <c r="J48"/>
  <c r="J47" s="1"/>
  <c r="G20"/>
  <c r="H20"/>
  <c r="H19" s="1"/>
  <c r="I20"/>
  <c r="J20"/>
  <c r="J19" s="1"/>
  <c r="K41"/>
  <c r="K16"/>
  <c r="G43"/>
  <c r="H43"/>
  <c r="I43"/>
  <c r="J43"/>
  <c r="G34"/>
  <c r="H34"/>
  <c r="I34"/>
  <c r="J34"/>
  <c r="G32"/>
  <c r="H32"/>
  <c r="I32"/>
  <c r="J32"/>
  <c r="G19"/>
  <c r="G13"/>
  <c r="H13"/>
  <c r="H12" s="1"/>
  <c r="I13"/>
  <c r="J13"/>
  <c r="J12" s="1"/>
  <c r="G6"/>
  <c r="H6"/>
  <c r="I6"/>
  <c r="I5" s="1"/>
  <c r="J6"/>
  <c r="J5" s="1"/>
  <c r="K50"/>
  <c r="K46"/>
  <c r="K11"/>
  <c r="K58"/>
  <c r="K52"/>
  <c r="K45"/>
  <c r="K17"/>
  <c r="K15"/>
  <c r="K8"/>
  <c r="K32"/>
  <c r="K57"/>
  <c r="K60"/>
  <c r="K61"/>
  <c r="K40"/>
  <c r="K63"/>
  <c r="K64"/>
  <c r="G54"/>
  <c r="G47"/>
  <c r="G29"/>
  <c r="H29"/>
  <c r="I29"/>
  <c r="J29"/>
  <c r="G24"/>
  <c r="I19"/>
  <c r="I12"/>
  <c r="G12"/>
  <c r="G5"/>
  <c r="H5"/>
  <c r="K59"/>
  <c r="K53"/>
  <c r="K51"/>
  <c r="K49"/>
  <c r="K42"/>
  <c r="K39"/>
  <c r="K38"/>
  <c r="K23"/>
  <c r="K18"/>
  <c r="K10"/>
  <c r="K9"/>
  <c r="F54" l="1"/>
  <c r="F31"/>
  <c r="K47"/>
  <c r="I70"/>
  <c r="J31"/>
  <c r="K31" s="1"/>
  <c r="F70"/>
  <c r="F66"/>
  <c r="K43"/>
  <c r="K48"/>
  <c r="H70"/>
  <c r="K29"/>
  <c r="K27"/>
  <c r="K21"/>
  <c r="K7"/>
  <c r="K6" s="1"/>
  <c r="K14"/>
  <c r="K13" s="1"/>
  <c r="J54"/>
  <c r="J66" s="1"/>
  <c r="K34"/>
  <c r="K56"/>
  <c r="K62"/>
  <c r="G66"/>
  <c r="K65"/>
  <c r="K44"/>
  <c r="K30"/>
  <c r="K35"/>
  <c r="K28"/>
  <c r="J70"/>
  <c r="H54"/>
  <c r="I54"/>
  <c r="J24"/>
  <c r="H24"/>
  <c r="I24"/>
  <c r="I66" s="1"/>
  <c r="K5"/>
  <c r="K67" l="1"/>
  <c r="K25"/>
  <c r="K68"/>
  <c r="K24"/>
  <c r="H66"/>
  <c r="K54"/>
  <c r="K55"/>
  <c r="K12"/>
  <c r="K19"/>
  <c r="K36"/>
  <c r="K70" l="1"/>
  <c r="K66"/>
</calcChain>
</file>

<file path=xl/sharedStrings.xml><?xml version="1.0" encoding="utf-8"?>
<sst xmlns="http://schemas.openxmlformats.org/spreadsheetml/2006/main" count="72" uniqueCount="39">
  <si>
    <t>Dział</t>
  </si>
  <si>
    <t xml:space="preserve">Rozdział </t>
  </si>
  <si>
    <t>Paragraf</t>
  </si>
  <si>
    <t>Plan</t>
  </si>
  <si>
    <t>bieżące</t>
  </si>
  <si>
    <t>majątkowe</t>
  </si>
  <si>
    <t>razem</t>
  </si>
  <si>
    <t>Nazwa</t>
  </si>
  <si>
    <t>Transport i łączność</t>
  </si>
  <si>
    <t>Drogi publiczne gminne</t>
  </si>
  <si>
    <t>Gospodarka  mieszkaniowa</t>
  </si>
  <si>
    <t>Zakup usług remontowych</t>
  </si>
  <si>
    <t>Zakup usług pozostałych</t>
  </si>
  <si>
    <t>Wydatki inwestycyjne jednostek budżetowych</t>
  </si>
  <si>
    <t xml:space="preserve">Administracja publiczna </t>
  </si>
  <si>
    <t>Promocja gminy</t>
  </si>
  <si>
    <t xml:space="preserve">Zakup materiałów i wyposażenia </t>
  </si>
  <si>
    <t>Bezpieczeństwo publiczne i ochrona ppożarowa</t>
  </si>
  <si>
    <t>Gospodarka kkomunalna i ochrona środowiska</t>
  </si>
  <si>
    <t xml:space="preserve">Kultura fizyczna </t>
  </si>
  <si>
    <t>Kultura i ochrona dziedzictwa  narodowego</t>
  </si>
  <si>
    <t xml:space="preserve">ZBIORCZO </t>
  </si>
  <si>
    <t>Gospodarowanie gruntami i  nieruchomosciami</t>
  </si>
  <si>
    <t xml:space="preserve">Ochotnicze Straże Pożarne </t>
  </si>
  <si>
    <t>Pozostała dziazłalność</t>
  </si>
  <si>
    <t xml:space="preserve">Wydatki na zakupy inwestycyjne jednostek budzetowych </t>
  </si>
  <si>
    <t>Gospodarka odpadami</t>
  </si>
  <si>
    <t xml:space="preserve">Oczyszczanie miast i wsi </t>
  </si>
  <si>
    <t>Utrzymanie zieleni w miastach i gminach</t>
  </si>
  <si>
    <t>Oświetlenie ulic, placów i dróg</t>
  </si>
  <si>
    <t>Domy i osrodki kulrury,świetlice i kluby</t>
  </si>
  <si>
    <t>Obiekty sportowe</t>
  </si>
  <si>
    <t>Pozostała działalność</t>
  </si>
  <si>
    <t xml:space="preserve">Zakup  materiałów i wyposazenia </t>
  </si>
  <si>
    <t xml:space="preserve">Zakup usług pozostałych </t>
  </si>
  <si>
    <t>zmiana</t>
  </si>
  <si>
    <t>Plan po zmianach</t>
  </si>
  <si>
    <t>Wynagrodzenia bezosobowe</t>
  </si>
  <si>
    <t>Zał. Nr 7 do Uchwały Rady Miejskiej w Jezioranach  Nr XXIV/217/21 z dnia 15.09.2021r w sprawie uchwalenia budżetu na 2021r. PLAN FUNDUSZU SOŁECKIEGO na 2021r.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</si>
</sst>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1" fillId="0" borderId="1" xfId="0" applyFont="1" applyBorder="1"/>
    <xf numFmtId="4" fontId="1" fillId="0" borderId="1" xfId="0" applyNumberFormat="1" applyFont="1" applyBorder="1"/>
    <xf numFmtId="4" fontId="2" fillId="0" borderId="1" xfId="0" applyNumberFormat="1" applyFont="1" applyBorder="1"/>
    <xf numFmtId="0" fontId="2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4" fontId="2" fillId="0" borderId="0" xfId="0" applyNumberFormat="1" applyFont="1"/>
    <xf numFmtId="4" fontId="2" fillId="0" borderId="1" xfId="0" applyNumberFormat="1" applyFont="1" applyBorder="1" applyAlignment="1">
      <alignment horizontal="center"/>
    </xf>
    <xf numFmtId="4" fontId="2" fillId="0" borderId="1" xfId="0" applyNumberFormat="1" applyFont="1" applyBorder="1" applyAlignment="1">
      <alignment horizontal="center" wrapText="1"/>
    </xf>
    <xf numFmtId="0" fontId="2" fillId="0" borderId="0" xfId="0" applyFont="1" applyAlignment="1">
      <alignment wrapText="1"/>
    </xf>
    <xf numFmtId="0" fontId="2" fillId="0" borderId="2" xfId="0" applyFont="1" applyBorder="1" applyAlignment="1">
      <alignment wrapText="1"/>
    </xf>
    <xf numFmtId="0" fontId="2" fillId="0" borderId="2" xfId="0" applyFont="1" applyBorder="1"/>
    <xf numFmtId="4" fontId="2" fillId="0" borderId="0" xfId="0" applyNumberFormat="1" applyFont="1" applyBorder="1"/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</cellXfs>
  <cellStyles count="1"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K70"/>
  <sheetViews>
    <sheetView tabSelected="1" zoomScaleNormal="100" workbookViewId="0">
      <selection activeCell="B2" sqref="B2:K2"/>
    </sheetView>
  </sheetViews>
  <sheetFormatPr defaultRowHeight="15"/>
  <cols>
    <col min="1" max="1" width="2.140625" style="1" customWidth="1"/>
    <col min="2" max="2" width="6.42578125" style="1" customWidth="1"/>
    <col min="3" max="3" width="7.85546875" style="1" customWidth="1"/>
    <col min="4" max="4" width="8.140625" style="1" customWidth="1"/>
    <col min="5" max="5" width="37.140625" style="1" customWidth="1"/>
    <col min="6" max="6" width="12.85546875" style="1" customWidth="1"/>
    <col min="7" max="9" width="9.140625" style="1" hidden="1" customWidth="1"/>
    <col min="10" max="10" width="11.85546875" style="9" customWidth="1"/>
    <col min="11" max="11" width="11.7109375" style="9" customWidth="1"/>
    <col min="12" max="16384" width="9.140625" style="1"/>
  </cols>
  <sheetData>
    <row r="2" spans="2:11" ht="27.75" customHeight="1">
      <c r="B2" s="16" t="s">
        <v>38</v>
      </c>
      <c r="C2" s="16"/>
      <c r="D2" s="16"/>
      <c r="E2" s="16"/>
      <c r="F2" s="16"/>
      <c r="G2" s="16"/>
      <c r="H2" s="16"/>
      <c r="I2" s="16"/>
      <c r="J2" s="17"/>
      <c r="K2" s="17"/>
    </row>
    <row r="4" spans="2:11" ht="30">
      <c r="B4" s="2" t="s">
        <v>0</v>
      </c>
      <c r="C4" s="2" t="s">
        <v>1</v>
      </c>
      <c r="D4" s="2" t="s">
        <v>2</v>
      </c>
      <c r="E4" s="2" t="s">
        <v>7</v>
      </c>
      <c r="F4" s="2" t="s">
        <v>3</v>
      </c>
      <c r="J4" s="10" t="s">
        <v>35</v>
      </c>
      <c r="K4" s="11" t="s">
        <v>36</v>
      </c>
    </row>
    <row r="5" spans="2:11">
      <c r="B5" s="4">
        <v>600</v>
      </c>
      <c r="C5" s="4"/>
      <c r="D5" s="4"/>
      <c r="E5" s="4" t="s">
        <v>8</v>
      </c>
      <c r="F5" s="5">
        <f>F6</f>
        <v>56018.46</v>
      </c>
      <c r="G5" s="5">
        <f t="shared" ref="G5:J5" si="0">G6</f>
        <v>0</v>
      </c>
      <c r="H5" s="5">
        <f t="shared" si="0"/>
        <v>0</v>
      </c>
      <c r="I5" s="5">
        <f t="shared" si="0"/>
        <v>0</v>
      </c>
      <c r="J5" s="5">
        <f t="shared" si="0"/>
        <v>0</v>
      </c>
      <c r="K5" s="5">
        <f>F5+J5</f>
        <v>56018.46</v>
      </c>
    </row>
    <row r="6" spans="2:11">
      <c r="B6" s="3"/>
      <c r="C6" s="3">
        <v>60016</v>
      </c>
      <c r="D6" s="3"/>
      <c r="E6" s="3" t="s">
        <v>9</v>
      </c>
      <c r="F6" s="6">
        <f>SUM(F7:F11)</f>
        <v>56018.46</v>
      </c>
      <c r="G6" s="6">
        <f t="shared" ref="G6:J6" si="1">SUM(G7:G11)</f>
        <v>0</v>
      </c>
      <c r="H6" s="6">
        <f t="shared" si="1"/>
        <v>0</v>
      </c>
      <c r="I6" s="6">
        <f t="shared" si="1"/>
        <v>0</v>
      </c>
      <c r="J6" s="6">
        <f t="shared" si="1"/>
        <v>0</v>
      </c>
      <c r="K6" s="6">
        <f t="shared" ref="K6" si="2">K7+K8+K9+K10+K11</f>
        <v>56018.46</v>
      </c>
    </row>
    <row r="7" spans="2:11">
      <c r="B7" s="3"/>
      <c r="C7" s="3"/>
      <c r="D7" s="3">
        <v>4210</v>
      </c>
      <c r="E7" s="3" t="s">
        <v>16</v>
      </c>
      <c r="F7" s="6">
        <v>42889.03</v>
      </c>
      <c r="J7" s="6">
        <v>0</v>
      </c>
      <c r="K7" s="6">
        <f t="shared" ref="K7:K66" si="3">F7+J7</f>
        <v>42889.03</v>
      </c>
    </row>
    <row r="8" spans="2:11">
      <c r="B8" s="3"/>
      <c r="C8" s="3"/>
      <c r="D8" s="3">
        <v>4270</v>
      </c>
      <c r="E8" s="3" t="s">
        <v>11</v>
      </c>
      <c r="F8" s="6">
        <v>0</v>
      </c>
      <c r="J8" s="6"/>
      <c r="K8" s="6">
        <f t="shared" si="3"/>
        <v>0</v>
      </c>
    </row>
    <row r="9" spans="2:11">
      <c r="B9" s="3"/>
      <c r="C9" s="3"/>
      <c r="D9" s="3">
        <v>4300</v>
      </c>
      <c r="E9" s="3" t="s">
        <v>12</v>
      </c>
      <c r="F9" s="6">
        <v>13129.43</v>
      </c>
      <c r="J9" s="6"/>
      <c r="K9" s="6">
        <f t="shared" si="3"/>
        <v>13129.43</v>
      </c>
    </row>
    <row r="10" spans="2:11" ht="28.5" customHeight="1">
      <c r="B10" s="3"/>
      <c r="C10" s="3"/>
      <c r="D10" s="3">
        <v>6050</v>
      </c>
      <c r="E10" s="7" t="s">
        <v>13</v>
      </c>
      <c r="F10" s="6">
        <v>0</v>
      </c>
      <c r="J10" s="6"/>
      <c r="K10" s="6">
        <f t="shared" si="3"/>
        <v>0</v>
      </c>
    </row>
    <row r="11" spans="2:11" ht="27.75" customHeight="1">
      <c r="B11" s="3"/>
      <c r="C11" s="3"/>
      <c r="D11" s="3">
        <v>6060</v>
      </c>
      <c r="E11" s="7" t="s">
        <v>25</v>
      </c>
      <c r="F11" s="6">
        <v>0</v>
      </c>
      <c r="J11" s="6"/>
      <c r="K11" s="6">
        <f t="shared" si="3"/>
        <v>0</v>
      </c>
    </row>
    <row r="12" spans="2:11" ht="20.25" customHeight="1">
      <c r="B12" s="4">
        <v>700</v>
      </c>
      <c r="C12" s="4"/>
      <c r="D12" s="4"/>
      <c r="E12" s="4" t="s">
        <v>10</v>
      </c>
      <c r="F12" s="5">
        <f>F13</f>
        <v>81572.160000000003</v>
      </c>
      <c r="G12" s="5">
        <f t="shared" ref="G12:J12" si="4">G13</f>
        <v>0</v>
      </c>
      <c r="H12" s="5">
        <f t="shared" si="4"/>
        <v>0</v>
      </c>
      <c r="I12" s="5">
        <f t="shared" si="4"/>
        <v>0</v>
      </c>
      <c r="J12" s="5">
        <f t="shared" si="4"/>
        <v>4504.3599999999997</v>
      </c>
      <c r="K12" s="5">
        <f t="shared" si="3"/>
        <v>86076.52</v>
      </c>
    </row>
    <row r="13" spans="2:11" ht="27" customHeight="1">
      <c r="B13" s="3"/>
      <c r="C13" s="3">
        <v>70005</v>
      </c>
      <c r="D13" s="3"/>
      <c r="E13" s="7" t="s">
        <v>22</v>
      </c>
      <c r="F13" s="6">
        <f>SUM(F14:F18)</f>
        <v>81572.160000000003</v>
      </c>
      <c r="G13" s="6">
        <f t="shared" ref="G13:J13" si="5">SUM(G14:G18)</f>
        <v>0</v>
      </c>
      <c r="H13" s="6">
        <f t="shared" si="5"/>
        <v>0</v>
      </c>
      <c r="I13" s="6">
        <f t="shared" si="5"/>
        <v>0</v>
      </c>
      <c r="J13" s="6">
        <f t="shared" si="5"/>
        <v>4504.3599999999997</v>
      </c>
      <c r="K13" s="6">
        <f>SUM(K14:K18)</f>
        <v>86076.51999999999</v>
      </c>
    </row>
    <row r="14" spans="2:11">
      <c r="B14" s="3"/>
      <c r="C14" s="3"/>
      <c r="D14" s="3">
        <v>4210</v>
      </c>
      <c r="E14" s="3" t="s">
        <v>16</v>
      </c>
      <c r="F14" s="6">
        <v>2481.9299999999998</v>
      </c>
      <c r="J14" s="6">
        <v>4304.3599999999997</v>
      </c>
      <c r="K14" s="6">
        <f t="shared" si="3"/>
        <v>6786.2899999999991</v>
      </c>
    </row>
    <row r="15" spans="2:11">
      <c r="B15" s="3"/>
      <c r="C15" s="3"/>
      <c r="D15" s="3">
        <v>4270</v>
      </c>
      <c r="E15" s="3" t="s">
        <v>11</v>
      </c>
      <c r="F15" s="6">
        <v>0</v>
      </c>
      <c r="J15" s="6"/>
      <c r="K15" s="6">
        <f t="shared" si="3"/>
        <v>0</v>
      </c>
    </row>
    <row r="16" spans="2:11">
      <c r="B16" s="3"/>
      <c r="C16" s="3"/>
      <c r="D16" s="3">
        <v>4300</v>
      </c>
      <c r="E16" s="3" t="s">
        <v>12</v>
      </c>
      <c r="F16" s="6">
        <v>0</v>
      </c>
      <c r="J16" s="6">
        <v>200</v>
      </c>
      <c r="K16" s="6">
        <f t="shared" si="3"/>
        <v>200</v>
      </c>
    </row>
    <row r="17" spans="2:11" ht="30">
      <c r="B17" s="3"/>
      <c r="C17" s="3"/>
      <c r="D17" s="3">
        <v>6050</v>
      </c>
      <c r="E17" s="7" t="s">
        <v>13</v>
      </c>
      <c r="F17" s="6">
        <v>9750.23</v>
      </c>
      <c r="J17" s="6"/>
      <c r="K17" s="6">
        <f t="shared" si="3"/>
        <v>9750.23</v>
      </c>
    </row>
    <row r="18" spans="2:11" ht="30">
      <c r="B18" s="3"/>
      <c r="C18" s="3"/>
      <c r="D18" s="3">
        <v>6060</v>
      </c>
      <c r="E18" s="7" t="s">
        <v>25</v>
      </c>
      <c r="F18" s="6">
        <v>69340</v>
      </c>
      <c r="J18" s="6">
        <v>0</v>
      </c>
      <c r="K18" s="6">
        <f t="shared" si="3"/>
        <v>69340</v>
      </c>
    </row>
    <row r="19" spans="2:11">
      <c r="B19" s="4">
        <v>750</v>
      </c>
      <c r="C19" s="4"/>
      <c r="D19" s="4"/>
      <c r="E19" s="4" t="s">
        <v>14</v>
      </c>
      <c r="F19" s="5">
        <f>F20</f>
        <v>17180</v>
      </c>
      <c r="G19" s="5">
        <f t="shared" ref="G19:J19" si="6">G20</f>
        <v>0</v>
      </c>
      <c r="H19" s="5">
        <f t="shared" si="6"/>
        <v>0</v>
      </c>
      <c r="I19" s="5">
        <f t="shared" si="6"/>
        <v>0</v>
      </c>
      <c r="J19" s="5">
        <f t="shared" si="6"/>
        <v>0</v>
      </c>
      <c r="K19" s="5">
        <f t="shared" si="3"/>
        <v>17180</v>
      </c>
    </row>
    <row r="20" spans="2:11">
      <c r="B20" s="3"/>
      <c r="C20" s="3">
        <v>75075</v>
      </c>
      <c r="D20" s="3"/>
      <c r="E20" s="3" t="s">
        <v>15</v>
      </c>
      <c r="F20" s="6">
        <f>F21+F23+F22</f>
        <v>17180</v>
      </c>
      <c r="G20" s="6">
        <f t="shared" ref="G20:J20" si="7">SUM(G21:G23)</f>
        <v>0</v>
      </c>
      <c r="H20" s="6">
        <f t="shared" si="7"/>
        <v>0</v>
      </c>
      <c r="I20" s="6">
        <f t="shared" si="7"/>
        <v>0</v>
      </c>
      <c r="J20" s="6">
        <f t="shared" si="7"/>
        <v>0</v>
      </c>
      <c r="K20" s="6">
        <f>K21+K23+K22</f>
        <v>17180</v>
      </c>
    </row>
    <row r="21" spans="2:11">
      <c r="B21" s="3"/>
      <c r="C21" s="3"/>
      <c r="D21" s="3">
        <v>4210</v>
      </c>
      <c r="E21" s="3" t="s">
        <v>16</v>
      </c>
      <c r="F21" s="6">
        <v>12460</v>
      </c>
      <c r="J21" s="6"/>
      <c r="K21" s="6">
        <f t="shared" si="3"/>
        <v>12460</v>
      </c>
    </row>
    <row r="22" spans="2:11">
      <c r="B22" s="3"/>
      <c r="C22" s="3"/>
      <c r="D22" s="3">
        <v>4170</v>
      </c>
      <c r="E22" s="3" t="s">
        <v>37</v>
      </c>
      <c r="F22" s="6">
        <v>1220</v>
      </c>
      <c r="J22" s="6"/>
      <c r="K22" s="6">
        <f t="shared" si="3"/>
        <v>1220</v>
      </c>
    </row>
    <row r="23" spans="2:11">
      <c r="B23" s="3"/>
      <c r="C23" s="3"/>
      <c r="D23" s="3">
        <v>4300</v>
      </c>
      <c r="E23" s="3" t="s">
        <v>12</v>
      </c>
      <c r="F23" s="6">
        <v>3500</v>
      </c>
      <c r="J23" s="6"/>
      <c r="K23" s="6">
        <f t="shared" si="3"/>
        <v>3500</v>
      </c>
    </row>
    <row r="24" spans="2:11" ht="26.25" customHeight="1">
      <c r="B24" s="4">
        <v>754</v>
      </c>
      <c r="C24" s="4"/>
      <c r="D24" s="4"/>
      <c r="E24" s="8" t="s">
        <v>17</v>
      </c>
      <c r="F24" s="5">
        <f>F25+F29</f>
        <v>17474.59</v>
      </c>
      <c r="G24" s="5">
        <f t="shared" ref="G24:J24" si="8">G25+G29</f>
        <v>0</v>
      </c>
      <c r="H24" s="5">
        <f t="shared" si="8"/>
        <v>0</v>
      </c>
      <c r="I24" s="5">
        <f t="shared" si="8"/>
        <v>0</v>
      </c>
      <c r="J24" s="5">
        <f t="shared" si="8"/>
        <v>0</v>
      </c>
      <c r="K24" s="5">
        <f t="shared" si="3"/>
        <v>17474.59</v>
      </c>
    </row>
    <row r="25" spans="2:11">
      <c r="B25" s="3"/>
      <c r="C25" s="3">
        <v>75412</v>
      </c>
      <c r="D25" s="3"/>
      <c r="E25" s="3" t="s">
        <v>23</v>
      </c>
      <c r="F25" s="6">
        <f>F28+F27+F26</f>
        <v>17474.59</v>
      </c>
      <c r="G25" s="6">
        <f t="shared" ref="G25:I25" si="9">G28+G27</f>
        <v>0</v>
      </c>
      <c r="H25" s="6">
        <f t="shared" si="9"/>
        <v>0</v>
      </c>
      <c r="I25" s="6">
        <f t="shared" si="9"/>
        <v>0</v>
      </c>
      <c r="J25" s="6">
        <f>J28+J27+J26</f>
        <v>0</v>
      </c>
      <c r="K25" s="6">
        <f>K28+K27+K26</f>
        <v>17474.59</v>
      </c>
    </row>
    <row r="26" spans="2:11">
      <c r="B26" s="3"/>
      <c r="C26" s="3"/>
      <c r="D26" s="3">
        <v>4210</v>
      </c>
      <c r="E26" s="3" t="s">
        <v>16</v>
      </c>
      <c r="F26" s="6">
        <v>2100</v>
      </c>
      <c r="G26" s="15"/>
      <c r="H26" s="15"/>
      <c r="I26" s="15"/>
      <c r="J26" s="6"/>
      <c r="K26" s="6">
        <f>F26+J26</f>
        <v>2100</v>
      </c>
    </row>
    <row r="27" spans="2:11" ht="30">
      <c r="B27" s="3"/>
      <c r="C27" s="3"/>
      <c r="D27" s="3">
        <v>6050</v>
      </c>
      <c r="E27" s="7" t="s">
        <v>13</v>
      </c>
      <c r="F27" s="6">
        <v>0</v>
      </c>
      <c r="J27" s="6"/>
      <c r="K27" s="6">
        <f t="shared" si="3"/>
        <v>0</v>
      </c>
    </row>
    <row r="28" spans="2:11" ht="30">
      <c r="B28" s="3"/>
      <c r="C28" s="3"/>
      <c r="D28" s="3">
        <v>6060</v>
      </c>
      <c r="E28" s="7" t="s">
        <v>25</v>
      </c>
      <c r="F28" s="6">
        <v>15374.59</v>
      </c>
      <c r="J28" s="6"/>
      <c r="K28" s="6">
        <f t="shared" si="3"/>
        <v>15374.59</v>
      </c>
    </row>
    <row r="29" spans="2:11">
      <c r="B29" s="3"/>
      <c r="C29" s="3">
        <v>75495</v>
      </c>
      <c r="D29" s="3"/>
      <c r="E29" s="3" t="s">
        <v>24</v>
      </c>
      <c r="F29" s="6">
        <f>F30</f>
        <v>0</v>
      </c>
      <c r="G29" s="6">
        <f t="shared" ref="G29:J29" si="10">G30</f>
        <v>0</v>
      </c>
      <c r="H29" s="6">
        <f t="shared" si="10"/>
        <v>0</v>
      </c>
      <c r="I29" s="6">
        <f t="shared" si="10"/>
        <v>0</v>
      </c>
      <c r="J29" s="6">
        <f t="shared" si="10"/>
        <v>0</v>
      </c>
      <c r="K29" s="6">
        <f t="shared" si="3"/>
        <v>0</v>
      </c>
    </row>
    <row r="30" spans="2:11" ht="30">
      <c r="B30" s="3"/>
      <c r="C30" s="3"/>
      <c r="D30" s="3">
        <v>6050</v>
      </c>
      <c r="E30" s="12" t="s">
        <v>13</v>
      </c>
      <c r="F30" s="6">
        <v>0</v>
      </c>
      <c r="J30" s="6"/>
      <c r="K30" s="6">
        <f t="shared" si="3"/>
        <v>0</v>
      </c>
    </row>
    <row r="31" spans="2:11" ht="33.75" customHeight="1">
      <c r="B31" s="4">
        <v>900</v>
      </c>
      <c r="C31" s="4"/>
      <c r="D31" s="4"/>
      <c r="E31" s="8" t="s">
        <v>18</v>
      </c>
      <c r="F31" s="5">
        <f>F32+F34+F36+F43</f>
        <v>39528.479999999996</v>
      </c>
      <c r="G31" s="5">
        <f t="shared" ref="G31:J31" si="11">G32+G34+G36+G43</f>
        <v>0</v>
      </c>
      <c r="H31" s="5">
        <f t="shared" si="11"/>
        <v>0</v>
      </c>
      <c r="I31" s="5">
        <f t="shared" si="11"/>
        <v>0</v>
      </c>
      <c r="J31" s="5">
        <f t="shared" si="11"/>
        <v>-2016.75</v>
      </c>
      <c r="K31" s="5">
        <f>F31+J31</f>
        <v>37511.729999999996</v>
      </c>
    </row>
    <row r="32" spans="2:11">
      <c r="B32" s="3"/>
      <c r="C32" s="3">
        <v>90002</v>
      </c>
      <c r="D32" s="3"/>
      <c r="E32" s="3" t="s">
        <v>26</v>
      </c>
      <c r="F32" s="6">
        <f>F33</f>
        <v>1447.17</v>
      </c>
      <c r="G32" s="6">
        <f t="shared" ref="G32:J32" si="12">G33</f>
        <v>0</v>
      </c>
      <c r="H32" s="6">
        <f t="shared" si="12"/>
        <v>0</v>
      </c>
      <c r="I32" s="6">
        <f t="shared" si="12"/>
        <v>0</v>
      </c>
      <c r="J32" s="6">
        <f t="shared" si="12"/>
        <v>0</v>
      </c>
      <c r="K32" s="6">
        <f t="shared" ref="K32" si="13">K33</f>
        <v>1447.17</v>
      </c>
    </row>
    <row r="33" spans="2:11">
      <c r="B33" s="4"/>
      <c r="C33" s="4"/>
      <c r="D33" s="3">
        <v>4210</v>
      </c>
      <c r="E33" s="3" t="s">
        <v>16</v>
      </c>
      <c r="F33" s="6">
        <v>1447.17</v>
      </c>
      <c r="G33" s="6">
        <v>0</v>
      </c>
      <c r="H33" s="6">
        <v>0</v>
      </c>
      <c r="I33" s="6">
        <v>0</v>
      </c>
      <c r="J33" s="6"/>
      <c r="K33" s="6">
        <f t="shared" si="3"/>
        <v>1447.17</v>
      </c>
    </row>
    <row r="34" spans="2:11">
      <c r="B34" s="3"/>
      <c r="C34" s="3">
        <v>90003</v>
      </c>
      <c r="D34" s="3"/>
      <c r="E34" s="3" t="s">
        <v>27</v>
      </c>
      <c r="F34" s="6">
        <f>F35</f>
        <v>0</v>
      </c>
      <c r="G34" s="6">
        <f t="shared" ref="G34:J34" si="14">G35</f>
        <v>0</v>
      </c>
      <c r="H34" s="6">
        <f t="shared" si="14"/>
        <v>0</v>
      </c>
      <c r="I34" s="6">
        <f t="shared" si="14"/>
        <v>0</v>
      </c>
      <c r="J34" s="6">
        <f t="shared" si="14"/>
        <v>0</v>
      </c>
      <c r="K34" s="6">
        <f t="shared" si="3"/>
        <v>0</v>
      </c>
    </row>
    <row r="35" spans="2:11">
      <c r="B35" s="3"/>
      <c r="C35" s="3"/>
      <c r="D35" s="3">
        <v>4300</v>
      </c>
      <c r="E35" s="3" t="s">
        <v>34</v>
      </c>
      <c r="F35" s="6">
        <v>0</v>
      </c>
      <c r="J35" s="6"/>
      <c r="K35" s="6">
        <f t="shared" si="3"/>
        <v>0</v>
      </c>
    </row>
    <row r="36" spans="2:11">
      <c r="B36" s="3"/>
      <c r="C36" s="3">
        <v>90004</v>
      </c>
      <c r="D36" s="3"/>
      <c r="E36" s="3" t="s">
        <v>28</v>
      </c>
      <c r="F36" s="6">
        <f>F37+F38+F39+F40+F41+F42</f>
        <v>36731.31</v>
      </c>
      <c r="G36" s="6">
        <f t="shared" ref="G36:I36" si="15">SUM(G37:G42)</f>
        <v>0</v>
      </c>
      <c r="H36" s="6">
        <f t="shared" si="15"/>
        <v>0</v>
      </c>
      <c r="I36" s="6">
        <f t="shared" si="15"/>
        <v>0</v>
      </c>
      <c r="J36" s="6">
        <f>SUM(J37:J42)</f>
        <v>-2016.75</v>
      </c>
      <c r="K36" s="6">
        <f t="shared" si="3"/>
        <v>34714.559999999998</v>
      </c>
    </row>
    <row r="37" spans="2:11">
      <c r="B37" s="3"/>
      <c r="C37" s="3"/>
      <c r="D37" s="3">
        <v>4170</v>
      </c>
      <c r="E37" s="3" t="s">
        <v>37</v>
      </c>
      <c r="F37" s="6">
        <v>0</v>
      </c>
      <c r="G37" s="15"/>
      <c r="H37" s="15"/>
      <c r="I37" s="15"/>
      <c r="J37" s="6"/>
      <c r="K37" s="6">
        <f t="shared" si="3"/>
        <v>0</v>
      </c>
    </row>
    <row r="38" spans="2:11">
      <c r="B38" s="3"/>
      <c r="C38" s="3"/>
      <c r="D38" s="3">
        <v>4210</v>
      </c>
      <c r="E38" s="3" t="s">
        <v>33</v>
      </c>
      <c r="F38" s="6">
        <v>25374.57</v>
      </c>
      <c r="J38" s="6">
        <v>-16.75</v>
      </c>
      <c r="K38" s="6">
        <f t="shared" si="3"/>
        <v>25357.82</v>
      </c>
    </row>
    <row r="39" spans="2:11">
      <c r="B39" s="3"/>
      <c r="C39" s="3"/>
      <c r="D39" s="3">
        <v>4270</v>
      </c>
      <c r="E39" s="3" t="s">
        <v>11</v>
      </c>
      <c r="F39" s="6">
        <v>4067.96</v>
      </c>
      <c r="J39" s="6">
        <v>-2000</v>
      </c>
      <c r="K39" s="6">
        <f t="shared" si="3"/>
        <v>2067.96</v>
      </c>
    </row>
    <row r="40" spans="2:11">
      <c r="B40" s="3"/>
      <c r="C40" s="3"/>
      <c r="D40" s="3">
        <v>4300</v>
      </c>
      <c r="E40" s="3" t="s">
        <v>12</v>
      </c>
      <c r="F40" s="6">
        <v>88.78</v>
      </c>
      <c r="J40" s="6"/>
      <c r="K40" s="6">
        <f t="shared" si="3"/>
        <v>88.78</v>
      </c>
    </row>
    <row r="41" spans="2:11" ht="30">
      <c r="B41" s="3"/>
      <c r="C41" s="3"/>
      <c r="D41" s="3">
        <v>6050</v>
      </c>
      <c r="E41" s="7" t="s">
        <v>13</v>
      </c>
      <c r="F41" s="6">
        <v>200</v>
      </c>
      <c r="J41" s="6"/>
      <c r="K41" s="6">
        <f t="shared" si="3"/>
        <v>200</v>
      </c>
    </row>
    <row r="42" spans="2:11" ht="30">
      <c r="B42" s="3"/>
      <c r="C42" s="3"/>
      <c r="D42" s="3">
        <v>6060</v>
      </c>
      <c r="E42" s="13" t="s">
        <v>13</v>
      </c>
      <c r="F42" s="6">
        <v>7000</v>
      </c>
      <c r="G42" s="14"/>
      <c r="H42" s="14"/>
      <c r="I42" s="14"/>
      <c r="J42" s="6"/>
      <c r="K42" s="6">
        <f t="shared" si="3"/>
        <v>7000</v>
      </c>
    </row>
    <row r="43" spans="2:11">
      <c r="B43" s="3"/>
      <c r="C43" s="3">
        <v>90015</v>
      </c>
      <c r="D43" s="3"/>
      <c r="E43" s="3" t="s">
        <v>29</v>
      </c>
      <c r="F43" s="6">
        <f>F44+F45+F46</f>
        <v>1350</v>
      </c>
      <c r="G43" s="6">
        <f t="shared" ref="G43:J43" si="16">SUM(G44:G46)</f>
        <v>0</v>
      </c>
      <c r="H43" s="6">
        <f t="shared" si="16"/>
        <v>0</v>
      </c>
      <c r="I43" s="6">
        <f t="shared" si="16"/>
        <v>0</v>
      </c>
      <c r="J43" s="6">
        <f t="shared" si="16"/>
        <v>0</v>
      </c>
      <c r="K43" s="6">
        <f t="shared" si="3"/>
        <v>1350</v>
      </c>
    </row>
    <row r="44" spans="2:11">
      <c r="B44" s="3"/>
      <c r="C44" s="3"/>
      <c r="D44" s="3">
        <v>4210</v>
      </c>
      <c r="E44" s="3" t="s">
        <v>16</v>
      </c>
      <c r="F44" s="6">
        <v>1350</v>
      </c>
      <c r="J44" s="6"/>
      <c r="K44" s="6">
        <f t="shared" si="3"/>
        <v>1350</v>
      </c>
    </row>
    <row r="45" spans="2:11" ht="30">
      <c r="B45" s="3"/>
      <c r="C45" s="3"/>
      <c r="D45" s="3">
        <v>6050</v>
      </c>
      <c r="E45" s="7" t="s">
        <v>13</v>
      </c>
      <c r="F45" s="6">
        <v>0</v>
      </c>
      <c r="J45" s="6"/>
      <c r="K45" s="6">
        <f t="shared" si="3"/>
        <v>0</v>
      </c>
    </row>
    <row r="46" spans="2:11" ht="30">
      <c r="B46" s="3"/>
      <c r="C46" s="3"/>
      <c r="D46" s="3">
        <v>6060</v>
      </c>
      <c r="E46" s="7" t="s">
        <v>25</v>
      </c>
      <c r="F46" s="6">
        <v>0</v>
      </c>
      <c r="J46" s="6"/>
      <c r="K46" s="6">
        <f t="shared" si="3"/>
        <v>0</v>
      </c>
    </row>
    <row r="47" spans="2:11" ht="33.75" customHeight="1">
      <c r="B47" s="4">
        <v>921</v>
      </c>
      <c r="C47" s="4"/>
      <c r="D47" s="4"/>
      <c r="E47" s="8" t="s">
        <v>20</v>
      </c>
      <c r="F47" s="5">
        <f>F48</f>
        <v>52459.91</v>
      </c>
      <c r="G47" s="5">
        <f t="shared" ref="G47:I47" si="17">G48</f>
        <v>0</v>
      </c>
      <c r="H47" s="5">
        <f t="shared" si="17"/>
        <v>0</v>
      </c>
      <c r="I47" s="5">
        <f t="shared" si="17"/>
        <v>0</v>
      </c>
      <c r="J47" s="5">
        <f>J48</f>
        <v>17512.39</v>
      </c>
      <c r="K47" s="5">
        <f>F47+J47</f>
        <v>69972.3</v>
      </c>
    </row>
    <row r="48" spans="2:11">
      <c r="B48" s="3"/>
      <c r="C48" s="3">
        <v>92109</v>
      </c>
      <c r="D48" s="3"/>
      <c r="E48" s="3" t="s">
        <v>30</v>
      </c>
      <c r="F48" s="6">
        <f>SUM(F49:F53)</f>
        <v>52459.91</v>
      </c>
      <c r="G48" s="6">
        <f t="shared" ref="G48:J48" si="18">SUM(G49:G53)</f>
        <v>0</v>
      </c>
      <c r="H48" s="6">
        <f t="shared" si="18"/>
        <v>0</v>
      </c>
      <c r="I48" s="6">
        <f t="shared" si="18"/>
        <v>0</v>
      </c>
      <c r="J48" s="6">
        <f t="shared" si="18"/>
        <v>17512.39</v>
      </c>
      <c r="K48" s="6">
        <f t="shared" ref="K48" si="19">SUM(K49:K53)</f>
        <v>69972.3</v>
      </c>
    </row>
    <row r="49" spans="2:11">
      <c r="B49" s="3"/>
      <c r="C49" s="3"/>
      <c r="D49" s="3">
        <v>4210</v>
      </c>
      <c r="E49" s="3" t="s">
        <v>16</v>
      </c>
      <c r="F49" s="6">
        <v>11060</v>
      </c>
      <c r="J49" s="6">
        <v>1400.88</v>
      </c>
      <c r="K49" s="6">
        <f t="shared" si="3"/>
        <v>12460.880000000001</v>
      </c>
    </row>
    <row r="50" spans="2:11">
      <c r="B50" s="3"/>
      <c r="C50" s="3"/>
      <c r="D50" s="3">
        <v>4270</v>
      </c>
      <c r="E50" s="3" t="s">
        <v>11</v>
      </c>
      <c r="F50" s="6">
        <v>0</v>
      </c>
      <c r="J50" s="6"/>
      <c r="K50" s="6">
        <f t="shared" si="3"/>
        <v>0</v>
      </c>
    </row>
    <row r="51" spans="2:11">
      <c r="B51" s="3"/>
      <c r="C51" s="3"/>
      <c r="D51" s="3">
        <v>4300</v>
      </c>
      <c r="E51" s="3" t="s">
        <v>12</v>
      </c>
      <c r="F51" s="6">
        <v>879.2</v>
      </c>
      <c r="J51" s="6"/>
      <c r="K51" s="6">
        <f t="shared" si="3"/>
        <v>879.2</v>
      </c>
    </row>
    <row r="52" spans="2:11" ht="30">
      <c r="B52" s="3"/>
      <c r="C52" s="3"/>
      <c r="D52" s="3">
        <v>6050</v>
      </c>
      <c r="E52" s="7" t="s">
        <v>13</v>
      </c>
      <c r="F52" s="6">
        <v>17500</v>
      </c>
      <c r="J52" s="6">
        <v>16111.51</v>
      </c>
      <c r="K52" s="6">
        <f t="shared" si="3"/>
        <v>33611.51</v>
      </c>
    </row>
    <row r="53" spans="2:11" ht="30">
      <c r="B53" s="3"/>
      <c r="C53" s="3"/>
      <c r="D53" s="3">
        <v>6060</v>
      </c>
      <c r="E53" s="7" t="s">
        <v>25</v>
      </c>
      <c r="F53" s="6">
        <v>23020.71</v>
      </c>
      <c r="J53" s="6"/>
      <c r="K53" s="6">
        <f t="shared" si="3"/>
        <v>23020.71</v>
      </c>
    </row>
    <row r="54" spans="2:11">
      <c r="B54" s="4">
        <v>926</v>
      </c>
      <c r="C54" s="4"/>
      <c r="D54" s="4"/>
      <c r="E54" s="4" t="s">
        <v>19</v>
      </c>
      <c r="F54" s="5">
        <f>F55+F62</f>
        <v>152242.44999999998</v>
      </c>
      <c r="G54" s="5">
        <f>G55+G62</f>
        <v>0</v>
      </c>
      <c r="H54" s="5">
        <f>H55+H62</f>
        <v>0</v>
      </c>
      <c r="I54" s="5">
        <f>I55+I62</f>
        <v>0</v>
      </c>
      <c r="J54" s="5">
        <f>J55+J62</f>
        <v>-20000</v>
      </c>
      <c r="K54" s="5">
        <f t="shared" si="3"/>
        <v>132242.44999999998</v>
      </c>
    </row>
    <row r="55" spans="2:11">
      <c r="B55" s="3"/>
      <c r="C55" s="3">
        <v>92601</v>
      </c>
      <c r="D55" s="3"/>
      <c r="E55" s="3" t="s">
        <v>31</v>
      </c>
      <c r="F55" s="6">
        <f>F56+F57+F58+F59+F60</f>
        <v>88621.18</v>
      </c>
      <c r="G55" s="6">
        <f t="shared" ref="G55:J55" si="20">SUM(G56:G60)</f>
        <v>0</v>
      </c>
      <c r="H55" s="6">
        <f t="shared" si="20"/>
        <v>0</v>
      </c>
      <c r="I55" s="6">
        <f t="shared" si="20"/>
        <v>0</v>
      </c>
      <c r="J55" s="6">
        <f t="shared" si="20"/>
        <v>-20000</v>
      </c>
      <c r="K55" s="6">
        <f t="shared" si="3"/>
        <v>68621.179999999993</v>
      </c>
    </row>
    <row r="56" spans="2:11">
      <c r="B56" s="3"/>
      <c r="C56" s="3"/>
      <c r="D56" s="3">
        <v>4210</v>
      </c>
      <c r="E56" s="3" t="s">
        <v>16</v>
      </c>
      <c r="F56" s="6">
        <v>2650</v>
      </c>
      <c r="J56" s="6"/>
      <c r="K56" s="6">
        <f t="shared" si="3"/>
        <v>2650</v>
      </c>
    </row>
    <row r="57" spans="2:11">
      <c r="B57" s="3"/>
      <c r="C57" s="3"/>
      <c r="D57" s="3">
        <v>4270</v>
      </c>
      <c r="E57" s="3" t="s">
        <v>11</v>
      </c>
      <c r="F57" s="6">
        <v>0</v>
      </c>
      <c r="J57" s="6"/>
      <c r="K57" s="6">
        <f t="shared" si="3"/>
        <v>0</v>
      </c>
    </row>
    <row r="58" spans="2:11">
      <c r="B58" s="3"/>
      <c r="C58" s="3"/>
      <c r="D58" s="3">
        <v>4300</v>
      </c>
      <c r="E58" s="3" t="s">
        <v>12</v>
      </c>
      <c r="F58" s="6">
        <v>450</v>
      </c>
      <c r="J58" s="6"/>
      <c r="K58" s="6">
        <f t="shared" si="3"/>
        <v>450</v>
      </c>
    </row>
    <row r="59" spans="2:11" ht="30">
      <c r="B59" s="3"/>
      <c r="C59" s="3"/>
      <c r="D59" s="3">
        <v>6050</v>
      </c>
      <c r="E59" s="7" t="s">
        <v>13</v>
      </c>
      <c r="F59" s="6">
        <v>23130</v>
      </c>
      <c r="J59" s="6">
        <v>-20000</v>
      </c>
      <c r="K59" s="6">
        <f t="shared" si="3"/>
        <v>3130</v>
      </c>
    </row>
    <row r="60" spans="2:11" ht="30">
      <c r="B60" s="3"/>
      <c r="C60" s="3"/>
      <c r="D60" s="3">
        <v>6060</v>
      </c>
      <c r="E60" s="7" t="s">
        <v>25</v>
      </c>
      <c r="F60" s="6">
        <v>62391.18</v>
      </c>
      <c r="J60" s="6"/>
      <c r="K60" s="6">
        <f t="shared" si="3"/>
        <v>62391.18</v>
      </c>
    </row>
    <row r="61" spans="2:11" hidden="1">
      <c r="B61" s="3"/>
      <c r="C61" s="3"/>
      <c r="D61" s="3"/>
      <c r="E61" s="3"/>
      <c r="F61" s="6"/>
      <c r="J61" s="6"/>
      <c r="K61" s="5">
        <f t="shared" si="3"/>
        <v>0</v>
      </c>
    </row>
    <row r="62" spans="2:11">
      <c r="B62" s="3"/>
      <c r="C62" s="3">
        <v>92695</v>
      </c>
      <c r="D62" s="3"/>
      <c r="E62" s="3" t="s">
        <v>32</v>
      </c>
      <c r="F62" s="6">
        <f>SUM(F63:F65)</f>
        <v>63621.27</v>
      </c>
      <c r="G62" s="6">
        <f t="shared" ref="G62:J62" si="21">SUM(G63:G65)</f>
        <v>0</v>
      </c>
      <c r="H62" s="6">
        <f t="shared" si="21"/>
        <v>0</v>
      </c>
      <c r="I62" s="6">
        <f t="shared" si="21"/>
        <v>0</v>
      </c>
      <c r="J62" s="6">
        <f t="shared" si="21"/>
        <v>0</v>
      </c>
      <c r="K62" s="6">
        <f t="shared" si="3"/>
        <v>63621.27</v>
      </c>
    </row>
    <row r="63" spans="2:11">
      <c r="B63" s="3"/>
      <c r="C63" s="3"/>
      <c r="D63" s="3">
        <v>4210</v>
      </c>
      <c r="E63" s="3" t="s">
        <v>16</v>
      </c>
      <c r="F63" s="6">
        <v>1300</v>
      </c>
      <c r="J63" s="6"/>
      <c r="K63" s="6">
        <f t="shared" si="3"/>
        <v>1300</v>
      </c>
    </row>
    <row r="64" spans="2:11" ht="30">
      <c r="B64" s="3"/>
      <c r="C64" s="3"/>
      <c r="D64" s="3">
        <v>6050</v>
      </c>
      <c r="E64" s="7" t="s">
        <v>13</v>
      </c>
      <c r="F64" s="6">
        <v>12200</v>
      </c>
      <c r="J64" s="6"/>
      <c r="K64" s="6">
        <f t="shared" si="3"/>
        <v>12200</v>
      </c>
    </row>
    <row r="65" spans="2:11" ht="30">
      <c r="B65" s="3"/>
      <c r="C65" s="3"/>
      <c r="D65" s="3">
        <v>6060</v>
      </c>
      <c r="E65" s="7" t="s">
        <v>25</v>
      </c>
      <c r="F65" s="6">
        <v>50121.27</v>
      </c>
      <c r="J65" s="6">
        <v>0</v>
      </c>
      <c r="K65" s="6">
        <f t="shared" si="3"/>
        <v>50121.27</v>
      </c>
    </row>
    <row r="66" spans="2:11">
      <c r="B66" s="4"/>
      <c r="C66" s="4"/>
      <c r="D66" s="4"/>
      <c r="E66" s="4" t="s">
        <v>21</v>
      </c>
      <c r="F66" s="5">
        <f>F5+F12+F19+F24+F31+F47+F54</f>
        <v>416476.04999999993</v>
      </c>
      <c r="G66" s="5">
        <f t="shared" ref="G66:I66" si="22">G5+G12+G19+G24+G31+G47+G54</f>
        <v>0</v>
      </c>
      <c r="H66" s="5">
        <f t="shared" si="22"/>
        <v>0</v>
      </c>
      <c r="I66" s="5">
        <f t="shared" si="22"/>
        <v>0</v>
      </c>
      <c r="J66" s="5">
        <f>J5+J12+J19+J24+J31+J47+J54</f>
        <v>0</v>
      </c>
      <c r="K66" s="5">
        <f t="shared" si="3"/>
        <v>416476.04999999993</v>
      </c>
    </row>
    <row r="67" spans="2:11">
      <c r="C67" s="1" t="s">
        <v>4</v>
      </c>
      <c r="F67" s="9">
        <f>F7+F8+F9+F14+F15+F21+F23+F33+F35+F38+F39+F40+F44+F49+F50+F51+F56+F57+F58+F63+F16+F37+F26+F22</f>
        <v>126448.07</v>
      </c>
      <c r="G67" s="9">
        <f t="shared" ref="G67:K67" si="23">G7+G8+G9+G14+G15+G21+G23+G33+G35+G38+G39+G40+G44+G49+G50+G51+G56+G57+G58+G63+G16+G37+G26+G22</f>
        <v>0</v>
      </c>
      <c r="H67" s="9">
        <f t="shared" si="23"/>
        <v>0</v>
      </c>
      <c r="I67" s="9">
        <f t="shared" si="23"/>
        <v>0</v>
      </c>
      <c r="J67" s="9">
        <f t="shared" si="23"/>
        <v>3888.49</v>
      </c>
      <c r="K67" s="9">
        <f t="shared" si="23"/>
        <v>130336.56</v>
      </c>
    </row>
    <row r="68" spans="2:11">
      <c r="C68" s="1" t="s">
        <v>5</v>
      </c>
      <c r="F68" s="9">
        <f>F10+F11+F17+F18+F27+F28+F30+F42+F45+F46+F52+F53+F59+F60+F64+F65+F41</f>
        <v>290027.98</v>
      </c>
      <c r="G68" s="9">
        <f t="shared" ref="G68:K68" si="24">G10+G11+G17+G18+G27+G28+G30+G42+G45+G46+G52+G53+G59+G60+G64+G65+G41</f>
        <v>0</v>
      </c>
      <c r="H68" s="9">
        <f t="shared" si="24"/>
        <v>0</v>
      </c>
      <c r="I68" s="9">
        <f t="shared" si="24"/>
        <v>0</v>
      </c>
      <c r="J68" s="9">
        <f t="shared" si="24"/>
        <v>-3888.49</v>
      </c>
      <c r="K68" s="9">
        <f t="shared" si="24"/>
        <v>286139.49</v>
      </c>
    </row>
    <row r="69" spans="2:11">
      <c r="F69" s="9"/>
    </row>
    <row r="70" spans="2:11">
      <c r="C70" s="1" t="s">
        <v>6</v>
      </c>
      <c r="F70" s="9">
        <f>F67+F68</f>
        <v>416476.05</v>
      </c>
      <c r="G70" s="9">
        <f t="shared" ref="G70:K70" si="25">G67+G68</f>
        <v>0</v>
      </c>
      <c r="H70" s="9">
        <f t="shared" si="25"/>
        <v>0</v>
      </c>
      <c r="I70" s="9">
        <f t="shared" si="25"/>
        <v>0</v>
      </c>
      <c r="J70" s="9">
        <f t="shared" si="25"/>
        <v>0</v>
      </c>
      <c r="K70" s="9">
        <f t="shared" si="25"/>
        <v>416476.05</v>
      </c>
    </row>
  </sheetData>
  <mergeCells count="1">
    <mergeCell ref="B2:K2"/>
  </mergeCells>
  <pageMargins left="0.17" right="0.1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2021-09-13T09:49:48Z</dcterms:modified>
</cp:coreProperties>
</file>